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mfernandezg\OneDrive\Jefatura\Análisis\"/>
    </mc:Choice>
  </mc:AlternateContent>
  <bookViews>
    <workbookView xWindow="0" yWindow="0" windowWidth="23040" windowHeight="8184"/>
  </bookViews>
  <sheets>
    <sheet name="Instrucciones" sheetId="5" r:id="rId1"/>
    <sheet name="Cálculo de Anticipos" sheetId="1" r:id="rId2"/>
    <sheet name="Deducciones personales" sheetId="7" r:id="rId3"/>
    <sheet name="IPC" sheetId="6" r:id="rId4"/>
    <sheet name="Tabla art. 94" sheetId="4" r:id="rId5"/>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1" l="1"/>
  <c r="C9" i="1"/>
  <c r="C10" i="1"/>
  <c r="C11" i="1"/>
  <c r="C7" i="1"/>
  <c r="B6" i="1" l="1"/>
  <c r="C7" i="6" l="1"/>
  <c r="D3" i="1" s="1"/>
  <c r="C6" i="1" l="1"/>
  <c r="D13" i="1"/>
  <c r="C20" i="1"/>
  <c r="C18" i="1" l="1"/>
  <c r="C16" i="1"/>
  <c r="C17" i="1"/>
  <c r="C15" i="1"/>
  <c r="C19" i="1"/>
  <c r="D14" i="1" l="1" a="1"/>
  <c r="D14" i="1" s="1"/>
  <c r="D22" i="1" s="1"/>
  <c r="D23" i="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<sst xmlns="http://schemas.openxmlformats.org/spreadsheetml/2006/main" count="61" uniqueCount="55">
  <si>
    <t>Ganancia Neta Sujeta a Impuesto</t>
  </si>
  <si>
    <t>Cónyuge</t>
  </si>
  <si>
    <t>Hijo</t>
  </si>
  <si>
    <t xml:space="preserve">Hijo incapacitado para el trabajo </t>
  </si>
  <si>
    <t>Deducción Especial</t>
  </si>
  <si>
    <t>Pagos a cuenta</t>
  </si>
  <si>
    <t>Impuesto sobre los combustibles líquidos contenidos en las compras de gas oil que resulten computables</t>
  </si>
  <si>
    <t>Pago a cuenta en concepto de gravámenes análogos pagados en el exterior</t>
  </si>
  <si>
    <t>Reducciones por regímenes de promoción</t>
  </si>
  <si>
    <t>Base de cálculo</t>
  </si>
  <si>
    <t>Importe de cada uno de los 5 anticipos a ingresar</t>
  </si>
  <si>
    <t>Mímimo no imponible</t>
  </si>
  <si>
    <t>Ganancia neta imponible acumulada</t>
  </si>
  <si>
    <t>Pagarán</t>
  </si>
  <si>
    <t>De más de $</t>
  </si>
  <si>
    <t>A $</t>
  </si>
  <si>
    <t>$</t>
  </si>
  <si>
    <t>Más el</t>
  </si>
  <si>
    <t>Sobre el excedente de $</t>
  </si>
  <si>
    <t>en adelante</t>
  </si>
  <si>
    <t>Retenciones, excepto las de carácter de pago único y definitivo</t>
  </si>
  <si>
    <t>Aclaraciones</t>
  </si>
  <si>
    <t>Instrucciones</t>
  </si>
  <si>
    <t>Nueva determinación del impuesto por tabla artículo 94 LIG de la Ley 27.743</t>
  </si>
  <si>
    <t>CONCEPTO</t>
  </si>
  <si>
    <t>Ganancia no imponible</t>
  </si>
  <si>
    <t>art. 30 inc. a</t>
  </si>
  <si>
    <t>art. 30 inc. b</t>
  </si>
  <si>
    <t>Cónyuge o conviviente</t>
  </si>
  <si>
    <t>Cargas de familia</t>
  </si>
  <si>
    <t>art. 30 inc. c ap. 1</t>
  </si>
  <si>
    <t>Deducción Especial “nuevos profesionales/emprendedores”</t>
  </si>
  <si>
    <t>Deducción Especial "trabajo en relación de dependencia/jubilados"</t>
  </si>
  <si>
    <t>art. 30 inc. c ap. 2</t>
  </si>
  <si>
    <t>Deducción especial</t>
  </si>
  <si>
    <t>L. 20628</t>
  </si>
  <si>
    <t>La tabla del artículo 94 LIG, es la establecida por la L. 27.743 en su artículo 73.</t>
  </si>
  <si>
    <t>Deducción Especial Doceava parte del total de deducciones de la suma de los incisos a), b), y c) apartado 2</t>
  </si>
  <si>
    <t>Según las deducciones computables del contribuyente</t>
  </si>
  <si>
    <t>art. 30 , 2do. párrafo</t>
  </si>
  <si>
    <t>La siguiente planilla sigue los lineamientos de las Resoluciones Generales AFIP/ARCA 5211/2022 y 5685/2025</t>
  </si>
  <si>
    <t>https://arca.gob.ar/gananciasYBienes/ganancias/personas-humanas-sucesiones-indivisas/declaracion-jurada/documentos/Tabla-Art-94-LIG-enero-junio-2025.pdf</t>
  </si>
  <si>
    <t>Planilla de Cálculo de Anticipos del Impuesto a las Ganancias - Personas Humanas - Período Fiscal 2025</t>
  </si>
  <si>
    <t>Resultado neto antes de deducciones personales artículo 30 LIG del período 2024</t>
  </si>
  <si>
    <t>Indice de Precios al Consumidor Septiembre/Diciembre 2024</t>
  </si>
  <si>
    <t>Complete los datos requeridos en la solapa "Cálculo de Anticipos" que se encuentran señalados en color anaranjado, los datos se actualizarán por IPC (1,11775597) conforme lo establecido excepcionalmente en el artículo 2 de la Resolución General ARCA 5685/2025.</t>
  </si>
  <si>
    <t>Deducciones personales computadas en el período 2024</t>
  </si>
  <si>
    <t>Percepciones, excepto las de carácter de pago único y definitivo y las realizadas por ganancias imputables al ejercicio 2025</t>
  </si>
  <si>
    <t>FUENTE ARGENTINA</t>
  </si>
  <si>
    <t>Los valores de deducciones personales que se encuentran en la solapa correspondiente son los publicados por ARCA en su sitio web para el período fiscal 2024, los cuales se actualizarán automáticamente. Solo se ofrecen a modo de referencia.</t>
  </si>
  <si>
    <t>Deducciones Personales - Valores computables período fiscal 2024</t>
  </si>
  <si>
    <t>Deducción específica jubilados, pensionados, retirados</t>
  </si>
  <si>
    <t>https://www.afip.gob.ar/gananciasYBienes/ganancias/personas-humanas-sucesiones-indivisas/deducciones/documentos/Deducciones-personales-art-30-liquidacion-anual-2024.pdf</t>
  </si>
  <si>
    <t>Tabla art. 94 LIG establecida por la L. 27.743 - Período 2025 (primer tramo)</t>
  </si>
  <si>
    <t>La planilla sólo es de uso exclusivo para calcular anticipos en el caso de contribuyentes que tengan ganancias de fuente argentina.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</si>
</sst>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_ * #,##0.00_ ;_ * \-#,##0.00_ ;_ * &quot;-&quot;??_ ;_ @_ "/>
    <numFmt numFmtId="165" formatCode="0.0000"/>
  </numFmts>
  <fonts count="13">
    <font>
      <sz val="11"/>
      <color theme="1"/>
      <name val="Aptos Narrow"/>
      <family val="2"/>
      <scheme val="minor"/>
    </font>
    <font>
      <sz val="11"/>
      <color theme="1"/>
      <name val="Aptos Narrow"/>
      <family val="2"/>
      <scheme val="minor"/>
    </font>
    <font>
      <b/>
      <sz val="11"/>
      <color theme="1"/>
      <name val="Aptos Narrow"/>
      <family val="2"/>
      <scheme val="minor"/>
    </font>
    <font>
      <b/>
      <sz val="11"/>
      <color theme="5"/>
      <name val="Aptos Narrow"/>
      <family val="2"/>
      <scheme val="minor"/>
    </font>
    <font>
      <u/>
      <sz val="11"/>
      <color theme="10"/>
      <name val="Aptos Narrow"/>
      <family val="2"/>
      <scheme val="minor"/>
    </font>
    <font>
      <u/>
      <sz val="11"/>
      <color theme="5"/>
      <name val="Aptos Narrow"/>
      <family val="2"/>
      <scheme val="minor"/>
    </font>
    <font>
      <sz val="10"/>
      <name val="Arial"/>
      <family val="2"/>
    </font>
    <font>
      <u/>
      <sz val="10"/>
      <color theme="10"/>
      <name val="Arial"/>
      <family val="2"/>
    </font>
    <font>
      <sz val="11"/>
      <color indexed="8"/>
      <name val="Aptos Narrow"/>
      <family val="2"/>
      <scheme val="minor"/>
    </font>
    <font>
      <u/>
      <sz val="9.9"/>
      <color theme="10"/>
      <name val="Calibri"/>
      <family val="2"/>
    </font>
    <font>
      <sz val="11"/>
      <name val="Arial"/>
      <family val="2"/>
    </font>
    <font>
      <sz val="11"/>
      <color theme="5"/>
      <name val="Aptos Narrow"/>
      <family val="2"/>
      <scheme val="minor"/>
    </font>
    <font>
      <sz val="11"/>
      <name val="Aptos Narrow"/>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5"/>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3">
    <xf numFmtId="0" fontId="0" fillId="0" borderId="0"/>
    <xf numFmtId="43"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xf numFmtId="0" fontId="9"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6" fillId="0" borderId="0" applyNumberFormat="0" applyFill="0" applyBorder="0" applyAlignment="0" applyProtection="0"/>
    <xf numFmtId="0" fontId="1" fillId="0" borderId="0"/>
    <xf numFmtId="0" fontId="6" fillId="0" borderId="0"/>
    <xf numFmtId="9" fontId="1" fillId="0" borderId="0" applyFont="0" applyFill="0" applyBorder="0" applyAlignment="0" applyProtection="0"/>
    <xf numFmtId="164" fontId="1" fillId="0" borderId="0" applyFont="0" applyFill="0" applyBorder="0" applyAlignment="0" applyProtection="0"/>
    <xf numFmtId="0" fontId="1" fillId="0" borderId="0"/>
    <xf numFmtId="0" fontId="8" fillId="0" borderId="0"/>
  </cellStyleXfs>
  <cellXfs count="42">
    <xf numFmtId="0" fontId="0" fillId="0" borderId="0" xfId="0"/>
    <xf numFmtId="43" fontId="0" fillId="0" borderId="0" xfId="1" applyFont="1"/>
    <xf numFmtId="0" fontId="2" fillId="0" borderId="0" xfId="0" applyFont="1"/>
    <xf numFmtId="0" fontId="0" fillId="0" borderId="0" xfId="0" applyAlignment="1">
      <alignment vertical="center"/>
    </xf>
    <xf numFmtId="0" fontId="0" fillId="0" borderId="1" xfId="0" applyBorder="1"/>
    <xf numFmtId="0" fontId="0" fillId="4" borderId="0" xfId="0" applyFill="1"/>
    <xf numFmtId="0" fontId="0" fillId="0" borderId="0" xfId="0" applyAlignment="1">
      <alignment wrapText="1"/>
    </xf>
    <xf numFmtId="0" fontId="0" fillId="0" borderId="1" xfId="0" applyBorder="1" applyProtection="1">
      <protection locked="0"/>
    </xf>
    <xf numFmtId="0" fontId="0" fillId="0" borderId="0" xfId="0" applyProtection="1">
      <protection hidden="1"/>
    </xf>
    <xf numFmtId="43" fontId="0" fillId="0" borderId="0" xfId="1" applyFont="1" applyProtection="1">
      <protection hidden="1"/>
    </xf>
    <xf numFmtId="0" fontId="0" fillId="0" borderId="1" xfId="0" applyBorder="1" applyAlignment="1" applyProtection="1">
      <alignment horizontal="center" vertical="center"/>
      <protection hidden="1"/>
    </xf>
    <xf numFmtId="43" fontId="0" fillId="0" borderId="1" xfId="1" applyFont="1" applyBorder="1" applyAlignment="1" applyProtection="1">
      <alignment vertical="center"/>
      <protection hidden="1"/>
    </xf>
    <xf numFmtId="9" fontId="0" fillId="0" borderId="1" xfId="2" applyFont="1" applyBorder="1" applyAlignment="1" applyProtection="1">
      <alignment vertical="center"/>
      <protection hidden="1"/>
    </xf>
    <xf numFmtId="0" fontId="2" fillId="0" borderId="0" xfId="0" applyFont="1" applyProtection="1">
      <protection hidden="1"/>
    </xf>
    <xf numFmtId="0" fontId="2" fillId="0" borderId="0" xfId="0" applyFont="1" applyAlignment="1" applyProtection="1">
      <alignment vertical="center"/>
      <protection hidden="1"/>
    </xf>
    <xf numFmtId="43" fontId="0" fillId="0" borderId="0" xfId="1" applyFont="1" applyBorder="1" applyProtection="1">
      <protection locked="0"/>
    </xf>
    <xf numFmtId="43" fontId="0" fillId="0" borderId="0" xfId="1" applyFont="1" applyProtection="1">
      <protection locked="0"/>
    </xf>
    <xf numFmtId="43" fontId="0" fillId="0" borderId="0" xfId="1" applyFont="1" applyAlignment="1" applyProtection="1">
      <alignment vertical="center"/>
      <protection locked="0"/>
    </xf>
    <xf numFmtId="43" fontId="0" fillId="2" borderId="1" xfId="1" applyFont="1" applyFill="1" applyBorder="1" applyProtection="1">
      <protection hidden="1"/>
    </xf>
    <xf numFmtId="43" fontId="3" fillId="2" borderId="1" xfId="1" applyFont="1" applyFill="1" applyBorder="1" applyAlignment="1" applyProtection="1">
      <alignment vertical="center" wrapText="1"/>
      <protection hidden="1"/>
    </xf>
    <xf numFmtId="43" fontId="0" fillId="3" borderId="1" xfId="1" applyFont="1" applyFill="1" applyBorder="1" applyProtection="1">
      <protection locked="0"/>
    </xf>
    <xf numFmtId="0" fontId="5" fillId="0" borderId="0" xfId="3" applyFont="1" applyAlignment="1">
      <alignment wrapText="1"/>
    </xf>
    <xf numFmtId="4" fontId="0" fillId="0" borderId="0" xfId="0" applyNumberFormat="1"/>
    <xf numFmtId="0" fontId="0" fillId="0" borderId="1" xfId="0" applyBorder="1" applyAlignment="1" applyProtection="1">
      <alignment wrapText="1"/>
      <protection locked="0"/>
    </xf>
    <xf numFmtId="0" fontId="2" fillId="0" borderId="1" xfId="0" applyFont="1" applyBorder="1" applyAlignment="1">
      <alignment horizontal="center" vertical="center"/>
    </xf>
    <xf numFmtId="43" fontId="0" fillId="0" borderId="1" xfId="1" applyFont="1" applyBorder="1" applyAlignment="1">
      <alignment horizontal="right" vertical="center"/>
    </xf>
    <xf numFmtId="0" fontId="0" fillId="0" borderId="1" xfId="0" applyBorder="1" applyProtection="1">
      <protection hidden="1"/>
    </xf>
    <xf numFmtId="0" fontId="2" fillId="0" borderId="1" xfId="0" applyFont="1" applyBorder="1"/>
    <xf numFmtId="17" fontId="8" fillId="0" borderId="2" xfId="0" applyNumberFormat="1" applyFont="1" applyBorder="1" applyAlignment="1">
      <alignment horizontal="center"/>
    </xf>
    <xf numFmtId="165" fontId="10" fillId="0" borderId="3" xfId="8" applyNumberFormat="1" applyFont="1" applyBorder="1" applyAlignment="1">
      <alignment horizontal="right"/>
    </xf>
    <xf numFmtId="0" fontId="0" fillId="0" borderId="1" xfId="0" applyBorder="1" applyAlignment="1" applyProtection="1">
      <alignment horizontal="center" vertical="center" wrapText="1"/>
      <protection hidden="1"/>
    </xf>
    <xf numFmtId="4" fontId="0" fillId="0" borderId="1" xfId="0" applyNumberFormat="1" applyBorder="1" applyProtection="1">
      <protection hidden="1"/>
    </xf>
    <xf numFmtId="0" fontId="0" fillId="0" borderId="1" xfId="0" applyBorder="1" applyAlignment="1">
      <alignment horizontal="center" vertical="center" wrapText="1"/>
    </xf>
    <xf numFmtId="43" fontId="0" fillId="0" borderId="1" xfId="1" applyFont="1" applyBorder="1" applyAlignment="1">
      <alignment horizontal="center" vertical="center" wrapText="1"/>
    </xf>
    <xf numFmtId="0" fontId="0" fillId="0" borderId="1" xfId="0" applyBorder="1" applyAlignment="1" applyProtection="1">
      <alignment horizontal="left" vertical="center" wrapText="1"/>
      <protection locked="0"/>
    </xf>
    <xf numFmtId="0" fontId="11" fillId="0" borderId="0" xfId="0" applyFont="1" applyAlignment="1">
      <alignment wrapText="1"/>
    </xf>
    <xf numFmtId="17" fontId="0" fillId="0" borderId="0" xfId="0" applyNumberFormat="1"/>
    <xf numFmtId="0" fontId="12" fillId="0" borderId="0" xfId="3" applyFont="1" applyAlignment="1">
      <alignment wrapText="1"/>
    </xf>
    <xf numFmtId="43" fontId="0" fillId="0" borderId="4" xfId="1" applyFont="1" applyBorder="1" applyAlignment="1">
      <alignment horizontal="center" vertical="center"/>
    </xf>
    <xf numFmtId="43" fontId="0" fillId="0" borderId="5" xfId="1" applyFont="1" applyBorder="1" applyAlignment="1">
      <alignment horizontal="center" vertical="center"/>
    </xf>
    <xf numFmtId="0" fontId="0" fillId="0" borderId="1" xfId="0" applyBorder="1" applyAlignment="1" applyProtection="1">
      <alignment horizontal="center" vertical="center" wrapText="1"/>
      <protection hidden="1"/>
    </xf>
    <xf numFmtId="0" fontId="0" fillId="0" borderId="1" xfId="0" applyBorder="1" applyAlignment="1" applyProtection="1">
      <alignment horizontal="center" wrapText="1"/>
      <protection hidden="1"/>
    </xf>
  </cellXfs>
  <cellStyles count="13">
    <cellStyle name="Hipervínculo" xfId="3" builtinId="8"/>
    <cellStyle name="Hipervínculo 2" xfId="5"/>
    <cellStyle name="Hipervínculo 3" xfId="4"/>
    <cellStyle name="Millares" xfId="1" builtinId="3"/>
    <cellStyle name="Millares 2" xfId="10"/>
    <cellStyle name="Normal" xfId="0" builtinId="0"/>
    <cellStyle name="Normal 2" xfId="6"/>
    <cellStyle name="Normal 2 2" xfId="11"/>
    <cellStyle name="Normal 3" xfId="7"/>
    <cellStyle name="Normal 3 2" xfId="12"/>
    <cellStyle name="Normal 4" xfId="8"/>
    <cellStyle name="Porcentaje" xfId="2" builtinId="5"/>
    <cellStyle name="Porcentaje 2"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arca.gob.ar/gananciasYBienes/ganancias/personas-humanas-sucesiones-indivisas/declaracion-jurada/documentos/Tabla-Art-94-LIG-enero-junio-2025.pdf" TargetMode="External"/><Relationship Id="rId1" Type="http://schemas.openxmlformats.org/officeDocument/2006/relationships/hyperlink" Target="https://www.afip.gob.ar/gananciasYBienes/ganancias/personas-humanas-sucesiones-indivisas/deducciones/documentos/Deducciones-personales-art-30-liquidacion-anual-2024.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4"/>
  <sheetViews>
    <sheetView tabSelected="1" zoomScale="152" zoomScaleNormal="152" workbookViewId="0"/>
  </sheetViews>
  <sheetFormatPr baseColWidth="10" defaultRowHeight="13.8"/>
  <cols>
    <col min="1" max="1" width="121.09765625" customWidth="1"/>
  </cols>
  <sheetData>
    <row r="1" spans="1:1">
      <c r="A1" s="2" t="s">
        <v>42</v>
      </c>
    </row>
    <row r="3" spans="1:1">
      <c r="A3" s="2" t="s">
        <v>21</v>
      </c>
    </row>
    <row r="4" spans="1:1">
      <c r="A4" s="2"/>
    </row>
    <row r="5" spans="1:1" s="6" customFormat="1">
      <c r="A5" s="6" t="s">
        <v>40</v>
      </c>
    </row>
    <row r="6" spans="1:1" s="6" customFormat="1" ht="27.6">
      <c r="A6" s="6" t="s">
        <v>49</v>
      </c>
    </row>
    <row r="7" spans="1:1" s="35" customFormat="1" ht="27.6">
      <c r="A7" s="21" t="s">
        <v>52</v>
      </c>
    </row>
    <row r="8" spans="1:1" s="6" customFormat="1">
      <c r="A8" s="6" t="s">
        <v>36</v>
      </c>
    </row>
    <row r="9" spans="1:1" s="6" customFormat="1" ht="27.6">
      <c r="A9" s="21" t="s">
        <v>41</v>
      </c>
    </row>
    <row r="10" spans="1:1" s="6" customFormat="1">
      <c r="A10" s="37" t="s">
        <v>54</v>
      </c>
    </row>
    <row r="12" spans="1:1">
      <c r="A12" s="2" t="s">
        <v>22</v>
      </c>
    </row>
    <row r="14" spans="1:1" ht="27.6">
      <c r="A14" s="6" t="s">
        <v>45</v>
      </c>
    </row>
  </sheetData>
  <sheetProtection algorithmName="SHA-512" hashValue="NUAnOnCywlrSoApW8sm50FfUvOBLOxRlyllmBqsK/RcHBv1PjX1J/97LAFfgAHiQHva5b4u2qnlXytjgZoKx5Q==" saltValue="jGf4g6nUN2sf2pwi0Z0CpA==" spinCount="100000" sheet="1" objects="1" scenarios="1"/>
  <hyperlinks>
    <hyperlink ref="A7" r:id="rId1"/>
    <hyperlink ref="A9" r:id="rId2"/>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23"/>
  <sheetViews>
    <sheetView zoomScale="98" zoomScaleNormal="98" workbookViewId="0">
      <selection activeCell="A26" sqref="A26"/>
    </sheetView>
  </sheetViews>
  <sheetFormatPr baseColWidth="10" defaultRowHeight="13.8"/>
  <cols>
    <col min="1" max="1" width="101.69921875" style="8" customWidth="1"/>
    <col min="2" max="2" width="17.796875" customWidth="1"/>
    <col min="3" max="3" width="17.796875" style="1" customWidth="1"/>
    <col min="4" max="4" width="17.796875" customWidth="1"/>
    <col min="5" max="5" width="6.59765625" customWidth="1"/>
  </cols>
  <sheetData>
    <row r="2" spans="1:4">
      <c r="C2" s="38" t="s">
        <v>48</v>
      </c>
      <c r="D2" s="39"/>
    </row>
    <row r="3" spans="1:4">
      <c r="A3" s="13" t="s">
        <v>43</v>
      </c>
      <c r="C3" s="20">
        <v>0</v>
      </c>
      <c r="D3" s="18">
        <f>+C3*+IPC!$C$7</f>
        <v>0</v>
      </c>
    </row>
    <row r="4" spans="1:4">
      <c r="A4" s="13"/>
      <c r="C4" s="15"/>
    </row>
    <row r="5" spans="1:4">
      <c r="A5" s="13" t="s">
        <v>46</v>
      </c>
      <c r="C5" s="16"/>
    </row>
    <row r="6" spans="1:4">
      <c r="A6" s="8" t="s">
        <v>11</v>
      </c>
      <c r="B6" s="18">
        <f>IF(C3&gt;3503688.17,3503688.17,C3)</f>
        <v>0</v>
      </c>
      <c r="C6" s="18">
        <f>IF(D3&gt;3916238.37,3916238.37,D3)</f>
        <v>0</v>
      </c>
    </row>
    <row r="7" spans="1:4" ht="14.4" customHeight="1">
      <c r="A7" s="8" t="s">
        <v>1</v>
      </c>
      <c r="B7" s="20">
        <v>0</v>
      </c>
      <c r="C7" s="18">
        <f>+B7*+IPC!$C$7</f>
        <v>0</v>
      </c>
    </row>
    <row r="8" spans="1:4">
      <c r="A8" s="8" t="s">
        <v>2</v>
      </c>
      <c r="B8" s="20">
        <v>0</v>
      </c>
      <c r="C8" s="18">
        <f>+B8*+IPC!$C$7</f>
        <v>0</v>
      </c>
    </row>
    <row r="9" spans="1:4">
      <c r="A9" s="8" t="s">
        <v>3</v>
      </c>
      <c r="B9" s="20">
        <v>0</v>
      </c>
      <c r="C9" s="18">
        <f>+B9*+IPC!$C$7</f>
        <v>0</v>
      </c>
    </row>
    <row r="10" spans="1:4" ht="14.4" customHeight="1">
      <c r="A10" s="8" t="s">
        <v>4</v>
      </c>
      <c r="B10" s="20">
        <v>0</v>
      </c>
      <c r="C10" s="18">
        <f>+B10*+IPC!$C$7</f>
        <v>0</v>
      </c>
    </row>
    <row r="11" spans="1:4" ht="14.4" customHeight="1">
      <c r="A11" s="8" t="s">
        <v>37</v>
      </c>
      <c r="B11" s="20">
        <v>0</v>
      </c>
      <c r="C11" s="18">
        <f>+B11*+IPC!$C$7</f>
        <v>0</v>
      </c>
    </row>
    <row r="12" spans="1:4" ht="13.8" customHeight="1">
      <c r="C12" s="17"/>
    </row>
    <row r="13" spans="1:4">
      <c r="A13" s="13" t="s">
        <v>0</v>
      </c>
      <c r="D13" s="18">
        <f>IF(+D3-SUM(C6:C11)&gt;0,+D3-SUM(C6:C11),0)</f>
        <v>0</v>
      </c>
    </row>
    <row r="14" spans="1:4">
      <c r="A14" s="8" t="s">
        <v>23</v>
      </c>
      <c r="D14" s="18" cm="1">
        <f t="array" ref="D14">IFERROR(LOOKUP(+D13,+'Tabla art. 94'!$A$5:$B$13,'Tabla art. 94'!$C$5:$C$13)+((LOOKUP(+D13,'Tabla art. 94'!$A$5:$B$13,'Tabla art. 94'!$D$5:$D$13)*(+D13-LOOKUP(+D13,'Tabla art. 94'!$A$5:$B$13,'Tabla art. 94'!$E$5:$E$13)))),0)</f>
        <v>0</v>
      </c>
    </row>
    <row r="15" spans="1:4">
      <c r="A15" s="8" t="s">
        <v>20</v>
      </c>
      <c r="B15" s="20">
        <v>0</v>
      </c>
      <c r="C15" s="18">
        <f>+B15*+IPC!$C$7</f>
        <v>0</v>
      </c>
    </row>
    <row r="16" spans="1:4">
      <c r="A16" s="8" t="s">
        <v>47</v>
      </c>
      <c r="B16" s="20">
        <v>0</v>
      </c>
      <c r="C16" s="18">
        <f>+B16*+IPC!$C$7</f>
        <v>0</v>
      </c>
    </row>
    <row r="17" spans="1:4">
      <c r="A17" s="8" t="s">
        <v>5</v>
      </c>
      <c r="B17" s="20">
        <v>0</v>
      </c>
      <c r="C17" s="18">
        <f>+B17*+IPC!$C$7</f>
        <v>0</v>
      </c>
    </row>
    <row r="18" spans="1:4">
      <c r="A18" s="8" t="s">
        <v>6</v>
      </c>
      <c r="B18" s="20">
        <v>0</v>
      </c>
      <c r="C18" s="18">
        <f>+B18*+IPC!$C$7</f>
        <v>0</v>
      </c>
    </row>
    <row r="19" spans="1:4">
      <c r="A19" s="8" t="s">
        <v>7</v>
      </c>
      <c r="B19" s="20">
        <v>0</v>
      </c>
      <c r="C19" s="18">
        <f>+B19*+IPC!$C$7</f>
        <v>0</v>
      </c>
    </row>
    <row r="20" spans="1:4">
      <c r="A20" s="8" t="s">
        <v>8</v>
      </c>
      <c r="B20" s="20">
        <v>0</v>
      </c>
      <c r="C20" s="18">
        <f>+B20*+IPC!$C$7</f>
        <v>0</v>
      </c>
    </row>
    <row r="21" spans="1:4">
      <c r="B21" s="5"/>
    </row>
    <row r="22" spans="1:4">
      <c r="A22" s="13" t="s">
        <v>9</v>
      </c>
      <c r="D22" s="18">
        <f>IF(+D14-SUM(C15:C20)&gt;0,+D14-SUM(C15:C20),0)</f>
        <v>0</v>
      </c>
    </row>
    <row r="23" spans="1:4" ht="34.200000000000003" customHeight="1">
      <c r="A23" s="14" t="s">
        <v>10</v>
      </c>
      <c r="B23" s="3"/>
      <c r="D23" s="19" t="str">
        <f>IF(+D22*0.2&gt;5000,+D22*0.2,"No correponde ingreso")</f>
        <v>No correponde ingreso</v>
      </c>
    </row>
  </sheetData>
  <sheetProtection algorithmName="SHA-512" hashValue="Z/SaSro3Gu1bJu80zAXEumj9G1B+tj3KdxfzYbS9ItfY3eKeYXBYIOcKouNp9CFBpOR7L2r9psgcl68+SycvEw==" saltValue="GZoGTzpfe0P6rId1LPaacQ==" spinCount="100000" sheet="1" objects="1" scenarios="1"/>
  <mergeCells count="1">
    <mergeCell ref="C2:D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workbookViewId="0">
      <selection activeCell="A14" sqref="A14"/>
    </sheetView>
  </sheetViews>
  <sheetFormatPr baseColWidth="10" defaultRowHeight="13.8"/>
  <cols>
    <col min="1" max="1" width="56.69921875" customWidth="1"/>
    <col min="2" max="2" width="15" bestFit="1" customWidth="1"/>
    <col min="3" max="3" width="20.296875" customWidth="1"/>
  </cols>
  <sheetData>
    <row r="1" spans="1:3">
      <c r="A1" s="2" t="s">
        <v>50</v>
      </c>
    </row>
    <row r="3" spans="1:3">
      <c r="A3" s="24" t="s">
        <v>24</v>
      </c>
      <c r="B3" s="24" t="s">
        <v>35</v>
      </c>
      <c r="C3" s="24" t="s">
        <v>16</v>
      </c>
    </row>
    <row r="4" spans="1:3">
      <c r="A4" s="27" t="s">
        <v>25</v>
      </c>
      <c r="B4" s="4" t="s">
        <v>26</v>
      </c>
      <c r="C4" s="25">
        <v>3503688.17</v>
      </c>
    </row>
    <row r="5" spans="1:3">
      <c r="A5" s="27" t="s">
        <v>29</v>
      </c>
      <c r="B5" s="4" t="s">
        <v>27</v>
      </c>
      <c r="C5" s="25"/>
    </row>
    <row r="6" spans="1:3">
      <c r="A6" s="4" t="s">
        <v>28</v>
      </c>
      <c r="B6" s="4"/>
      <c r="C6" s="25">
        <v>3299771.52</v>
      </c>
    </row>
    <row r="7" spans="1:3">
      <c r="A7" s="26" t="s">
        <v>2</v>
      </c>
      <c r="B7" s="4"/>
      <c r="C7" s="25">
        <v>1664086.82</v>
      </c>
    </row>
    <row r="8" spans="1:3">
      <c r="A8" s="26" t="s">
        <v>3</v>
      </c>
      <c r="B8" s="4"/>
      <c r="C8" s="25">
        <v>3328173.63</v>
      </c>
    </row>
    <row r="9" spans="1:3">
      <c r="A9" s="27" t="s">
        <v>34</v>
      </c>
      <c r="B9" s="4"/>
      <c r="C9" s="25"/>
    </row>
    <row r="10" spans="1:3">
      <c r="A10" s="7" t="s">
        <v>4</v>
      </c>
      <c r="B10" s="4" t="s">
        <v>30</v>
      </c>
      <c r="C10" s="25">
        <v>12262908.6</v>
      </c>
    </row>
    <row r="11" spans="1:3">
      <c r="A11" s="23" t="s">
        <v>31</v>
      </c>
      <c r="B11" s="4" t="s">
        <v>30</v>
      </c>
      <c r="C11" s="25">
        <v>14014752.689999999</v>
      </c>
    </row>
    <row r="12" spans="1:3">
      <c r="A12" s="7" t="s">
        <v>32</v>
      </c>
      <c r="B12" s="4" t="s">
        <v>33</v>
      </c>
      <c r="C12" s="25">
        <v>16817703.23</v>
      </c>
    </row>
    <row r="13" spans="1:3">
      <c r="A13" s="7" t="s">
        <v>51</v>
      </c>
      <c r="B13" s="4"/>
      <c r="C13" s="25">
        <v>18772158.399999999</v>
      </c>
    </row>
    <row r="14" spans="1:3" ht="41.4">
      <c r="A14" s="34" t="s">
        <v>37</v>
      </c>
      <c r="B14" s="32" t="s">
        <v>39</v>
      </c>
      <c r="C14" s="33" t="s">
        <v>38</v>
      </c>
    </row>
    <row r="16" spans="1:3">
      <c r="C16" s="22"/>
    </row>
  </sheetData>
  <sheetProtection algorithmName="SHA-512" hashValue="OoriEHcNiUVf/PAbUcDdB/DGq08jrwewMfOCBwfSktiWGRDi2mtEdKN1j++twG9Y6TDpHCA4cDHpxMtJYhNr1w==" saltValue="nDEZFkGbrxoJVsRsBvRYUg==" spinCount="100000" sheet="1" objects="1" scenario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workbookViewId="0">
      <selection activeCell="A2" sqref="A2"/>
    </sheetView>
  </sheetViews>
  <sheetFormatPr baseColWidth="10" defaultRowHeight="13.8"/>
  <sheetData>
    <row r="1" spans="1:3">
      <c r="A1" t="s">
        <v>44</v>
      </c>
    </row>
    <row r="3" spans="1:3">
      <c r="A3" s="28">
        <v>45505</v>
      </c>
      <c r="B3" s="29">
        <v>6883.4412000000002</v>
      </c>
    </row>
    <row r="4" spans="1:3">
      <c r="A4" s="28">
        <v>45536</v>
      </c>
      <c r="B4" s="29">
        <v>7122.2421000000004</v>
      </c>
    </row>
    <row r="5" spans="1:3">
      <c r="A5" s="28">
        <v>45566</v>
      </c>
      <c r="B5" s="29">
        <v>7313.9542000000001</v>
      </c>
    </row>
    <row r="6" spans="1:3">
      <c r="A6" s="28">
        <v>45597</v>
      </c>
      <c r="B6" s="29">
        <v>7491.4314000000004</v>
      </c>
    </row>
    <row r="7" spans="1:3">
      <c r="A7" s="28">
        <v>45627</v>
      </c>
      <c r="B7" s="29">
        <v>7694.0074999999997</v>
      </c>
      <c r="C7">
        <f>+B7/+B3</f>
        <v>1.1177559706618834</v>
      </c>
    </row>
    <row r="10" spans="1:3">
      <c r="A10" s="36"/>
    </row>
    <row r="11" spans="1:3">
      <c r="A11" s="36"/>
    </row>
    <row r="12" spans="1:3">
      <c r="A12" s="36"/>
    </row>
    <row r="13" spans="1:3">
      <c r="A13" s="36"/>
    </row>
    <row r="14" spans="1:3">
      <c r="A14" s="36"/>
    </row>
    <row r="15" spans="1:3">
      <c r="A15" s="36"/>
    </row>
    <row r="16" spans="1:3">
      <c r="A16" s="36"/>
    </row>
  </sheetData>
  <sheetProtection algorithmName="SHA-512" hashValue="zfPWbm2eHo31eFTt0Qoscqh8ka+tKAhEAC+lNUTS0AmDgh23V6DzkLBBUCNPAuVtosscUdPYwe1JO61QwonRmg==" saltValue="4agbInWDp/IwzFmH2kckXQ==" spinCount="100000" sheet="1" objects="1" scenario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workbookViewId="0">
      <selection activeCell="B5" sqref="B5"/>
    </sheetView>
  </sheetViews>
  <sheetFormatPr baseColWidth="10" defaultColWidth="11.59765625" defaultRowHeight="13.8"/>
  <cols>
    <col min="1" max="1" width="16.796875" style="8" customWidth="1"/>
    <col min="2" max="2" width="15.09765625" style="8" bestFit="1" customWidth="1"/>
    <col min="3" max="3" width="13.59765625" style="8" bestFit="1" customWidth="1"/>
    <col min="4" max="4" width="6.8984375" style="8" bestFit="1" customWidth="1"/>
    <col min="5" max="5" width="14" style="8" bestFit="1" customWidth="1"/>
    <col min="6" max="8" width="11.59765625" style="8"/>
    <col min="9" max="9" width="16.69921875" style="9" bestFit="1" customWidth="1"/>
    <col min="10" max="16384" width="11.59765625" style="8"/>
  </cols>
  <sheetData>
    <row r="1" spans="1:5">
      <c r="A1" s="13" t="s">
        <v>53</v>
      </c>
    </row>
    <row r="3" spans="1:5" ht="14.4" customHeight="1">
      <c r="A3" s="40" t="s">
        <v>12</v>
      </c>
      <c r="B3" s="40"/>
      <c r="C3" s="41" t="s">
        <v>13</v>
      </c>
      <c r="D3" s="41"/>
      <c r="E3" s="41"/>
    </row>
    <row r="4" spans="1:5" ht="27.6">
      <c r="A4" s="10" t="s">
        <v>14</v>
      </c>
      <c r="B4" s="10" t="s">
        <v>15</v>
      </c>
      <c r="C4" s="10" t="s">
        <v>16</v>
      </c>
      <c r="D4" s="10" t="s">
        <v>17</v>
      </c>
      <c r="E4" s="30" t="s">
        <v>18</v>
      </c>
    </row>
    <row r="5" spans="1:5">
      <c r="A5" s="11">
        <v>0</v>
      </c>
      <c r="B5" s="31">
        <v>1520371.67</v>
      </c>
      <c r="C5" s="11">
        <v>0</v>
      </c>
      <c r="D5" s="12">
        <v>0.05</v>
      </c>
      <c r="E5" s="11">
        <v>0</v>
      </c>
    </row>
    <row r="6" spans="1:5">
      <c r="A6" s="31">
        <v>1520371.67</v>
      </c>
      <c r="B6" s="31">
        <v>3040743.34</v>
      </c>
      <c r="C6" s="11">
        <v>76018.58</v>
      </c>
      <c r="D6" s="12">
        <v>0.09</v>
      </c>
      <c r="E6" s="31">
        <v>1520371.67</v>
      </c>
    </row>
    <row r="7" spans="1:5">
      <c r="A7" s="31">
        <v>3040743.34</v>
      </c>
      <c r="B7" s="31">
        <v>4561115.01</v>
      </c>
      <c r="C7" s="11">
        <v>212852.03</v>
      </c>
      <c r="D7" s="12">
        <v>0.12</v>
      </c>
      <c r="E7" s="31">
        <v>3040743.34</v>
      </c>
    </row>
    <row r="8" spans="1:5">
      <c r="A8" s="31">
        <v>4561115.01</v>
      </c>
      <c r="B8" s="31">
        <v>6841672.5199999996</v>
      </c>
      <c r="C8" s="11">
        <v>395296.63</v>
      </c>
      <c r="D8" s="12">
        <v>0.15</v>
      </c>
      <c r="E8" s="31">
        <v>4561115.01</v>
      </c>
    </row>
    <row r="9" spans="1:5">
      <c r="A9" s="31">
        <v>6841672.5199999996</v>
      </c>
      <c r="B9" s="31">
        <v>13683345.039999999</v>
      </c>
      <c r="C9" s="11">
        <v>737380.26</v>
      </c>
      <c r="D9" s="12">
        <v>0.19</v>
      </c>
      <c r="E9" s="31">
        <v>6841672.5199999996</v>
      </c>
    </row>
    <row r="10" spans="1:5">
      <c r="A10" s="31">
        <v>13683345.039999999</v>
      </c>
      <c r="B10" s="31">
        <v>20525017.559999999</v>
      </c>
      <c r="C10" s="11">
        <v>2037298.04</v>
      </c>
      <c r="D10" s="12">
        <v>0.23</v>
      </c>
      <c r="E10" s="31">
        <v>13683345.039999999</v>
      </c>
    </row>
    <row r="11" spans="1:5">
      <c r="A11" s="31">
        <v>20525017.559999999</v>
      </c>
      <c r="B11" s="31">
        <v>30787526.34</v>
      </c>
      <c r="C11" s="11">
        <v>3610882.72</v>
      </c>
      <c r="D11" s="12">
        <v>0.27</v>
      </c>
      <c r="E11" s="31">
        <v>20525017.559999999</v>
      </c>
    </row>
    <row r="12" spans="1:5">
      <c r="A12" s="31">
        <v>30787526.34</v>
      </c>
      <c r="B12" s="31">
        <v>46181289.520000003</v>
      </c>
      <c r="C12" s="11">
        <v>6381760.0899999999</v>
      </c>
      <c r="D12" s="12">
        <v>0.31</v>
      </c>
      <c r="E12" s="31">
        <v>30787526.34</v>
      </c>
    </row>
    <row r="13" spans="1:5">
      <c r="A13" s="31">
        <v>46181289.520000003</v>
      </c>
      <c r="B13" s="10" t="s">
        <v>19</v>
      </c>
      <c r="C13" s="11">
        <v>11153826.67</v>
      </c>
      <c r="D13" s="12">
        <v>0.35</v>
      </c>
      <c r="E13" s="31">
        <v>46181289.520000003</v>
      </c>
    </row>
  </sheetData>
  <sheetProtection algorithmName="SHA-512" hashValue="osLd4RcrABVUS9ZuizPW1esI9VHM2tkFhIgUurDBVvBBDHg0adX/lR+KfCr5hRVOvEhGMYeV9HQAm53LDDRHbw==" saltValue="WmeEswho1NAjkOO17bn9Bg==" spinCount="100000" sheet="1" objects="1" scenarios="1"/>
  <mergeCells count="2">
    <mergeCell ref="A3:B3"/>
    <mergeCell ref="C3:E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Instrucciones</vt:lpstr>
      <vt:lpstr>Cálculo de Anticipos</vt:lpstr>
      <vt:lpstr>Deducciones personales</vt:lpstr>
      <vt:lpstr>IPC</vt:lpstr>
      <vt:lpstr>Tabla art. 94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Veronica Guevara</dc:creator>
  <cp:lastModifiedBy>Maria Veronica Fernandez Guevara</cp:lastModifiedBy>
  <dcterms:created xsi:type="dcterms:W3CDTF">2024-11-07T13:29:09Z</dcterms:created>
  <dcterms:modified xsi:type="dcterms:W3CDTF">2025-06-18T13:04:42Z</dcterms:modified>
</cp:coreProperties>
</file>